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UlrichThiess/Documents/"/>
    </mc:Choice>
  </mc:AlternateContent>
  <xr:revisionPtr revIDLastSave="0" documentId="13_ncr:1_{58C6E2EA-E64B-1743-AB2D-6FE8A0225FAF}" xr6:coauthVersionLast="47" xr6:coauthVersionMax="47" xr10:uidLastSave="{00000000-0000-0000-0000-000000000000}"/>
  <bookViews>
    <workbookView xWindow="20380" yWindow="5440" windowWidth="45580" windowHeight="18360" xr2:uid="{486D63EF-03C7-874F-8457-1F14CBFBF862}"/>
  </bookViews>
  <sheets>
    <sheet name="Berechnung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" i="1" l="1"/>
  <c r="I8" i="1"/>
  <c r="I9" i="1"/>
  <c r="I10" i="1"/>
  <c r="I11" i="1"/>
  <c r="I12" i="1"/>
  <c r="I13" i="1"/>
  <c r="I14" i="1"/>
  <c r="I15" i="1"/>
  <c r="I16" i="1"/>
  <c r="I17" i="1"/>
  <c r="I18" i="1"/>
  <c r="I6" i="1"/>
  <c r="H7" i="1"/>
  <c r="H8" i="1"/>
  <c r="H9" i="1"/>
  <c r="H10" i="1"/>
  <c r="H11" i="1"/>
  <c r="H12" i="1"/>
  <c r="H13" i="1"/>
  <c r="H14" i="1" s="1"/>
  <c r="H15" i="1" s="1"/>
  <c r="H16" i="1" s="1"/>
  <c r="H17" i="1" s="1"/>
  <c r="H18" i="1" s="1"/>
  <c r="H6" i="1"/>
  <c r="E7" i="1"/>
  <c r="E8" i="1" s="1"/>
  <c r="E9" i="1" s="1"/>
  <c r="E10" i="1" s="1"/>
  <c r="E11" i="1" s="1"/>
  <c r="E12" i="1" s="1"/>
  <c r="E13" i="1" s="1"/>
  <c r="E14" i="1" s="1"/>
  <c r="E15" i="1" s="1"/>
  <c r="E16" i="1" s="1"/>
  <c r="E17" i="1" s="1"/>
  <c r="E18" i="1" s="1"/>
  <c r="E6" i="1"/>
  <c r="F5" i="1"/>
  <c r="J5" i="1" s="1"/>
  <c r="C5" i="1"/>
  <c r="C6" i="1" l="1"/>
  <c r="K5" i="1"/>
  <c r="G5" i="1"/>
  <c r="F6" i="1" l="1"/>
  <c r="D6" i="1"/>
  <c r="J6" i="1" l="1"/>
  <c r="G6" i="1"/>
  <c r="C7" i="1" l="1"/>
  <c r="K6" i="1"/>
  <c r="F7" i="1" l="1"/>
  <c r="D7" i="1"/>
  <c r="J7" i="1" l="1"/>
  <c r="G7" i="1"/>
  <c r="K7" i="1" l="1"/>
  <c r="C8" i="1"/>
  <c r="F8" i="1" l="1"/>
  <c r="D8" i="1"/>
  <c r="G8" i="1" l="1"/>
  <c r="J8" i="1"/>
  <c r="C9" i="1" l="1"/>
  <c r="K8" i="1"/>
  <c r="F9" i="1" l="1"/>
  <c r="D9" i="1"/>
  <c r="J9" i="1" l="1"/>
  <c r="G9" i="1"/>
  <c r="C10" i="1" l="1"/>
  <c r="K9" i="1"/>
  <c r="F10" i="1" l="1"/>
  <c r="D10" i="1"/>
  <c r="J10" i="1" l="1"/>
  <c r="G10" i="1"/>
  <c r="C11" i="1" l="1"/>
  <c r="K10" i="1"/>
  <c r="F11" i="1" l="1"/>
  <c r="D11" i="1"/>
  <c r="J11" i="1" l="1"/>
  <c r="G11" i="1"/>
  <c r="C12" i="1" l="1"/>
  <c r="K11" i="1"/>
  <c r="F12" i="1" l="1"/>
  <c r="D12" i="1"/>
  <c r="J12" i="1" l="1"/>
  <c r="G12" i="1"/>
  <c r="C13" i="1" l="1"/>
  <c r="K12" i="1"/>
  <c r="D13" i="1" l="1"/>
  <c r="F13" i="1"/>
  <c r="J13" i="1" l="1"/>
  <c r="G13" i="1"/>
  <c r="C14" i="1" l="1"/>
  <c r="K13" i="1"/>
  <c r="F14" i="1" l="1"/>
  <c r="D14" i="1"/>
  <c r="G14" i="1" l="1"/>
  <c r="J14" i="1"/>
  <c r="C15" i="1" l="1"/>
  <c r="K14" i="1"/>
  <c r="D15" i="1" l="1"/>
  <c r="F15" i="1"/>
  <c r="G15" i="1" l="1"/>
  <c r="J15" i="1"/>
  <c r="C16" i="1" l="1"/>
  <c r="K15" i="1"/>
  <c r="D16" i="1" l="1"/>
  <c r="F16" i="1"/>
  <c r="G16" i="1" l="1"/>
  <c r="J16" i="1"/>
  <c r="C17" i="1" l="1"/>
  <c r="K16" i="1"/>
  <c r="F17" i="1" l="1"/>
  <c r="D17" i="1"/>
  <c r="J17" i="1" l="1"/>
  <c r="G17" i="1"/>
  <c r="C18" i="1" l="1"/>
  <c r="K17" i="1"/>
  <c r="F18" i="1" l="1"/>
  <c r="D18" i="1"/>
  <c r="G18" i="1" l="1"/>
  <c r="J18" i="1"/>
  <c r="K18" i="1" s="1"/>
</calcChain>
</file>

<file path=xl/sharedStrings.xml><?xml version="1.0" encoding="utf-8"?>
<sst xmlns="http://schemas.openxmlformats.org/spreadsheetml/2006/main" count="11" uniqueCount="11">
  <si>
    <t>Entladung</t>
  </si>
  <si>
    <t>Tag</t>
  </si>
  <si>
    <t>Ladung</t>
  </si>
  <si>
    <t>Wirkungsgrad</t>
  </si>
  <si>
    <t>Berechnung</t>
  </si>
  <si>
    <t>Kapazität A in Wh</t>
  </si>
  <si>
    <t>Kapazität A in %</t>
  </si>
  <si>
    <t>Kapazität B in Wh</t>
  </si>
  <si>
    <t>Kapazität B in %</t>
  </si>
  <si>
    <t>Kapazität C in Wh</t>
  </si>
  <si>
    <t>Kapazität C in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</si>
</sst>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\ &quot;Wh &quot;"/>
    <numFmt numFmtId="167" formatCode="#,##0\ &quot;W &quot;"/>
    <numFmt numFmtId="169" formatCode="0.00&quot;% &quot;"/>
    <numFmt numFmtId="172" formatCode="#,##0.00\ &quot;% &quot;"/>
  </numFmts>
  <fonts count="2">
    <font>
      <sz val="11"/>
      <color theme="1"/>
      <name val="Frutiger LT Std 45 Light"/>
      <family val="2"/>
    </font>
    <font>
      <b/>
      <sz val="15"/>
      <color theme="3"/>
      <name val="Frutiger LT Std 45 Light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9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7" fontId="0" fillId="0" borderId="0" xfId="0" applyNumberFormat="1" applyAlignment="1">
      <alignment horizontal="center" vertical="center"/>
    </xf>
    <xf numFmtId="0" fontId="1" fillId="0" borderId="1" xfId="1" applyAlignment="1">
      <alignment vertical="center"/>
    </xf>
    <xf numFmtId="169" fontId="0" fillId="0" borderId="0" xfId="0" applyNumberFormat="1" applyAlignment="1">
      <alignment horizontal="center" vertical="center"/>
    </xf>
    <xf numFmtId="172" fontId="0" fillId="0" borderId="0" xfId="0" applyNumberFormat="1" applyAlignment="1">
      <alignment horizontal="center" vertical="center"/>
    </xf>
  </cellXfs>
  <cellStyles count="2">
    <cellStyle name="Standard" xfId="0" builtinId="0"/>
    <cellStyle name="Überschrift 1" xfId="1" builtinId="16"/>
  </cellStyles>
  <dxfs count="12">
    <dxf>
      <numFmt numFmtId="172" formatCode="#,##0.00\ &quot;% &quot;"/>
      <alignment horizontal="center" vertical="center" textRotation="0" wrapText="0" indent="0" justifyLastLine="0" shrinkToFit="0" readingOrder="0"/>
    </dxf>
    <dxf>
      <numFmt numFmtId="169" formatCode="0.00&quot;% &quot;"/>
      <alignment horizontal="center" vertical="center" textRotation="0" wrapText="0" indent="0" justifyLastLine="0" shrinkToFit="0" readingOrder="0"/>
    </dxf>
    <dxf>
      <numFmt numFmtId="164" formatCode="#,##0\ &quot;Wh &quot;"/>
      <alignment horizontal="center" vertical="center" textRotation="0" wrapText="0" indent="0" justifyLastLine="0" shrinkToFit="0" readingOrder="0"/>
    </dxf>
    <dxf>
      <numFmt numFmtId="167" formatCode="#,##0\ &quot;W &quot;"/>
      <alignment horizontal="center" vertical="center" textRotation="0" wrapText="0" indent="0" justifyLastLine="0" shrinkToFit="0" readingOrder="0"/>
    </dxf>
    <dxf>
      <numFmt numFmtId="169" formatCode="0.00&quot;% &quot;"/>
      <alignment horizontal="center" vertical="center" textRotation="0" wrapText="0" indent="0" justifyLastLine="0" shrinkToFit="0" readingOrder="0"/>
    </dxf>
    <dxf>
      <numFmt numFmtId="167" formatCode="#,##0\ &quot;W &quot;"/>
      <alignment horizontal="center" vertical="center" textRotation="0" wrapText="0" indent="0" justifyLastLine="0" shrinkToFit="0" readingOrder="0"/>
    </dxf>
    <dxf>
      <numFmt numFmtId="164" formatCode="#,##0\ &quot;Wh &quot;"/>
      <alignment horizontal="center" vertical="center" textRotation="0" wrapText="0" indent="0" justifyLastLine="0" shrinkToFit="0" readingOrder="0"/>
    </dxf>
    <dxf>
      <numFmt numFmtId="167" formatCode="#,##0\ &quot;W &quot;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13" formatCode="0%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976A874-6C8A-034B-8CC8-7EF73B7E3359}" name="Tabelle1" displayName="Tabelle1" ref="B4:K18" totalsRowShown="0" headerRowDxfId="11" dataDxfId="8">
  <autoFilter ref="B4:K18" xr:uid="{A976A874-6C8A-034B-8CC8-7EF73B7E3359}"/>
  <tableColumns count="10">
    <tableColumn id="1" xr3:uid="{E7F1C06A-6CDA-E54A-8971-25CE5E08821A}" name="Tag" dataDxfId="10"/>
    <tableColumn id="2" xr3:uid="{74A30D86-DFEB-4948-8270-E3F48201CFFC}" name="Kapazität A in Wh" dataDxfId="6">
      <calculatedColumnFormula>100*K4/C4</calculatedColumnFormula>
    </tableColumn>
    <tableColumn id="8" xr3:uid="{67A9D09D-4909-6A42-8C37-90F9D92089D1}" name="Kapazität A in %" dataDxfId="0"/>
    <tableColumn id="3" xr3:uid="{4629049C-A08C-7547-8B33-938B9DD2C063}" name="Entladung" dataDxfId="3"/>
    <tableColumn id="9" xr3:uid="{C341E871-1121-8B4C-BC11-D45BCABFA901}" name="Kapazität B in Wh" dataDxfId="5">
      <calculatedColumnFormula>Tabelle1[[#This Row],[Kapazität A in Wh]]-Tabelle1[[#This Row],[Entladung]]</calculatedColumnFormula>
    </tableColumn>
    <tableColumn id="4" xr3:uid="{17BCCA22-770B-BD45-960E-5BCC6031DF5B}" name="Kapazität B in %" dataDxfId="4">
      <calculatedColumnFormula>100*Tabelle1[[#This Row],[Kapazität B in Wh]]/Tabelle1[[#This Row],[Kapazität A in Wh]]</calculatedColumnFormula>
    </tableColumn>
    <tableColumn id="5" xr3:uid="{67C07876-F347-6349-A9F1-E0D97B8BA265}" name="Ladung" dataDxfId="7"/>
    <tableColumn id="6" xr3:uid="{7E2776A5-EFE7-0447-8A73-46A4BD4371B4}" name="Wirkungsgrad" dataDxfId="9"/>
    <tableColumn id="10" xr3:uid="{D0308A9D-CF07-B448-812F-491580AB0E65}" name="Kapazität C in Wh" dataDxfId="2">
      <calculatedColumnFormula>Tabelle1[[#This Row],[Kapazität B in Wh]]+(Tabelle1[[#This Row],[Ladung]]*Tabelle1[[#This Row],[Wirkungsgrad]]/100)</calculatedColumnFormula>
    </tableColumn>
    <tableColumn id="7" xr3:uid="{C4C41897-DC47-BC4C-AA48-6BF079EB3BA5}" name="Kapazität C in %" dataDxfId="1">
      <calculatedColumnFormula>100*Tabelle1[[#This Row],[Kapazität C in Wh]]/Tabelle1[[#This Row],[Kapazität A in Wh]]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AA5D5C-D9D9-A341-BCC9-973DBE766EF8}">
  <dimension ref="B2:K18"/>
  <sheetViews>
    <sheetView tabSelected="1" zoomScale="180" zoomScaleNormal="180" workbookViewId="0">
      <selection activeCell="I7" sqref="I7"/>
    </sheetView>
  </sheetViews>
  <sheetFormatPr baseColWidth="10" defaultRowHeight="15"/>
  <cols>
    <col min="1" max="1" width="3.33203125" style="2" customWidth="1"/>
    <col min="2" max="2" width="9" style="2" bestFit="1" customWidth="1"/>
    <col min="3" max="3" width="21.6640625" style="2" bestFit="1" customWidth="1"/>
    <col min="4" max="4" width="20.33203125" style="2" bestFit="1" customWidth="1"/>
    <col min="5" max="5" width="14.83203125" style="2" bestFit="1" customWidth="1"/>
    <col min="6" max="6" width="21.5" style="2" bestFit="1" customWidth="1"/>
    <col min="7" max="7" width="20.1640625" style="2" bestFit="1" customWidth="1"/>
    <col min="8" max="8" width="12.5" style="2" bestFit="1" customWidth="1"/>
    <col min="9" max="9" width="18.1640625" style="2" bestFit="1" customWidth="1"/>
    <col min="10" max="10" width="21.5" style="2" bestFit="1" customWidth="1"/>
    <col min="11" max="11" width="20.1640625" style="2" bestFit="1" customWidth="1"/>
    <col min="12" max="12" width="3.33203125" style="2" customWidth="1"/>
    <col min="13" max="16384" width="10.83203125" style="2"/>
  </cols>
  <sheetData>
    <row r="2" spans="2:11" s="6" customFormat="1" ht="23" thickBot="1">
      <c r="B2" s="6" t="s">
        <v>4</v>
      </c>
    </row>
    <row r="3" spans="2:11" ht="16" thickTop="1"/>
    <row r="4" spans="2:11">
      <c r="B4" s="1" t="s">
        <v>1</v>
      </c>
      <c r="C4" s="1" t="s">
        <v>5</v>
      </c>
      <c r="D4" s="1" t="s">
        <v>6</v>
      </c>
      <c r="E4" s="1" t="s">
        <v>0</v>
      </c>
      <c r="F4" s="1" t="s">
        <v>7</v>
      </c>
      <c r="G4" s="1" t="s">
        <v>8</v>
      </c>
      <c r="H4" s="1" t="s">
        <v>2</v>
      </c>
      <c r="I4" s="1" t="s">
        <v>3</v>
      </c>
      <c r="J4" s="1" t="s">
        <v>9</v>
      </c>
      <c r="K4" s="1" t="s">
        <v>10</v>
      </c>
    </row>
    <row r="5" spans="2:11">
      <c r="B5" s="1">
        <v>1</v>
      </c>
      <c r="C5" s="4">
        <f>48*260</f>
        <v>12480</v>
      </c>
      <c r="D5" s="8">
        <v>100</v>
      </c>
      <c r="E5" s="5">
        <v>500</v>
      </c>
      <c r="F5" s="5">
        <f>Tabelle1[[#This Row],[Kapazität A in Wh]]-Tabelle1[[#This Row],[Entladung]]</f>
        <v>11980</v>
      </c>
      <c r="G5" s="7">
        <f>100*Tabelle1[[#This Row],[Kapazität B in Wh]]/Tabelle1[[#This Row],[Kapazität A in Wh]]</f>
        <v>95.993589743589737</v>
      </c>
      <c r="H5" s="5">
        <v>500</v>
      </c>
      <c r="I5" s="3">
        <v>0.95</v>
      </c>
      <c r="J5" s="4">
        <f>Tabelle1[[#This Row],[Kapazität B in Wh]]+(Tabelle1[[#This Row],[Ladung]]*Tabelle1[[#This Row],[Wirkungsgrad]]/100)</f>
        <v>11984.75</v>
      </c>
      <c r="K5" s="8">
        <f>100*Tabelle1[[#This Row],[Kapazität C in Wh]]/Tabelle1[[#This Row],[Kapazität A in Wh]]</f>
        <v>96.031650641025635</v>
      </c>
    </row>
    <row r="6" spans="2:11">
      <c r="B6" s="1">
        <v>2</v>
      </c>
      <c r="C6" s="4">
        <f>J5</f>
        <v>11984.75</v>
      </c>
      <c r="D6" s="8">
        <f>100*Tabelle1[[#This Row],[Kapazität A in Wh]]/C5</f>
        <v>96.031650641025635</v>
      </c>
      <c r="E6" s="5">
        <f>E5</f>
        <v>500</v>
      </c>
      <c r="F6" s="5">
        <f>Tabelle1[[#This Row],[Kapazität A in Wh]]-Tabelle1[[#This Row],[Entladung]]</f>
        <v>11484.75</v>
      </c>
      <c r="G6" s="7">
        <f>100*Tabelle1[[#This Row],[Kapazität B in Wh]]/Tabelle1[[#This Row],[Kapazität A in Wh]]</f>
        <v>95.828031456642819</v>
      </c>
      <c r="H6" s="5">
        <f>H5</f>
        <v>500</v>
      </c>
      <c r="I6" s="3">
        <f>I5</f>
        <v>0.95</v>
      </c>
      <c r="J6" s="4">
        <f>Tabelle1[[#This Row],[Kapazität B in Wh]]+(Tabelle1[[#This Row],[Ladung]]*Tabelle1[[#This Row],[Wirkungsgrad]]/100)</f>
        <v>11489.5</v>
      </c>
      <c r="K6" s="8">
        <f>100*Tabelle1[[#This Row],[Kapazität C in Wh]]/Tabelle1[[#This Row],[Kapazität A in Wh]]</f>
        <v>95.867665157804709</v>
      </c>
    </row>
    <row r="7" spans="2:11">
      <c r="B7" s="1">
        <v>3</v>
      </c>
      <c r="C7" s="4">
        <f t="shared" ref="C7:C14" si="0">J6</f>
        <v>11489.5</v>
      </c>
      <c r="D7" s="8">
        <f>100*Tabelle1[[#This Row],[Kapazität A in Wh]]/C6</f>
        <v>95.867665157804709</v>
      </c>
      <c r="E7" s="5">
        <f t="shared" ref="E7:E18" si="1">E6</f>
        <v>500</v>
      </c>
      <c r="F7" s="5">
        <f>Tabelle1[[#This Row],[Kapazität A in Wh]]-Tabelle1[[#This Row],[Entladung]]</f>
        <v>10989.5</v>
      </c>
      <c r="G7" s="7">
        <f>100*Tabelle1[[#This Row],[Kapazität B in Wh]]/Tabelle1[[#This Row],[Kapazität A in Wh]]</f>
        <v>95.648200530919539</v>
      </c>
      <c r="H7" s="5">
        <f t="shared" ref="H7:H18" si="2">H6</f>
        <v>500</v>
      </c>
      <c r="I7" s="3">
        <f t="shared" ref="I7:I18" si="3">I6</f>
        <v>0.95</v>
      </c>
      <c r="J7" s="4">
        <f>Tabelle1[[#This Row],[Kapazität B in Wh]]+(Tabelle1[[#This Row],[Ladung]]*Tabelle1[[#This Row],[Wirkungsgrad]]/100)</f>
        <v>10994.25</v>
      </c>
      <c r="K7" s="8">
        <f>100*Tabelle1[[#This Row],[Kapazität C in Wh]]/Tabelle1[[#This Row],[Kapazität A in Wh]]</f>
        <v>95.689542625875802</v>
      </c>
    </row>
    <row r="8" spans="2:11">
      <c r="B8" s="1">
        <v>4</v>
      </c>
      <c r="C8" s="4">
        <f t="shared" si="0"/>
        <v>10994.25</v>
      </c>
      <c r="D8" s="8">
        <f>100*Tabelle1[[#This Row],[Kapazität A in Wh]]/C7</f>
        <v>95.689542625875802</v>
      </c>
      <c r="E8" s="5">
        <f t="shared" si="1"/>
        <v>500</v>
      </c>
      <c r="F8" s="5">
        <f>Tabelle1[[#This Row],[Kapazität A in Wh]]-Tabelle1[[#This Row],[Entladung]]</f>
        <v>10494.25</v>
      </c>
      <c r="G8" s="7">
        <f>100*Tabelle1[[#This Row],[Kapazität B in Wh]]/Tabelle1[[#This Row],[Kapazität A in Wh]]</f>
        <v>95.452168178820742</v>
      </c>
      <c r="H8" s="5">
        <f t="shared" si="2"/>
        <v>500</v>
      </c>
      <c r="I8" s="3">
        <f t="shared" si="3"/>
        <v>0.95</v>
      </c>
      <c r="J8" s="4">
        <f>Tabelle1[[#This Row],[Kapazität B in Wh]]+(Tabelle1[[#This Row],[Ladung]]*Tabelle1[[#This Row],[Wirkungsgrad]]/100)</f>
        <v>10499</v>
      </c>
      <c r="K8" s="8">
        <f>100*Tabelle1[[#This Row],[Kapazität C in Wh]]/Tabelle1[[#This Row],[Kapazität A in Wh]]</f>
        <v>95.495372581121956</v>
      </c>
    </row>
    <row r="9" spans="2:11">
      <c r="B9" s="1">
        <v>5</v>
      </c>
      <c r="C9" s="4">
        <f t="shared" si="0"/>
        <v>10499</v>
      </c>
      <c r="D9" s="8">
        <f>100*Tabelle1[[#This Row],[Kapazität A in Wh]]/C8</f>
        <v>95.495372581121956</v>
      </c>
      <c r="E9" s="5">
        <f t="shared" si="1"/>
        <v>500</v>
      </c>
      <c r="F9" s="5">
        <f>Tabelle1[[#This Row],[Kapazität A in Wh]]-Tabelle1[[#This Row],[Entladung]]</f>
        <v>9999</v>
      </c>
      <c r="G9" s="7">
        <f>100*Tabelle1[[#This Row],[Kapazität B in Wh]]/Tabelle1[[#This Row],[Kapazität A in Wh]]</f>
        <v>95.23764168016001</v>
      </c>
      <c r="H9" s="5">
        <f t="shared" si="2"/>
        <v>500</v>
      </c>
      <c r="I9" s="3">
        <f t="shared" si="3"/>
        <v>0.95</v>
      </c>
      <c r="J9" s="4">
        <f>Tabelle1[[#This Row],[Kapazität B in Wh]]+(Tabelle1[[#This Row],[Ladung]]*Tabelle1[[#This Row],[Wirkungsgrad]]/100)</f>
        <v>10003.75</v>
      </c>
      <c r="K9" s="8">
        <f>100*Tabelle1[[#This Row],[Kapazität C in Wh]]/Tabelle1[[#This Row],[Kapazität A in Wh]]</f>
        <v>95.2828840841985</v>
      </c>
    </row>
    <row r="10" spans="2:11">
      <c r="B10" s="1">
        <v>6</v>
      </c>
      <c r="C10" s="4">
        <f t="shared" si="0"/>
        <v>10003.75</v>
      </c>
      <c r="D10" s="8">
        <f>100*Tabelle1[[#This Row],[Kapazität A in Wh]]/C9</f>
        <v>95.2828840841985</v>
      </c>
      <c r="E10" s="5">
        <f t="shared" si="1"/>
        <v>500</v>
      </c>
      <c r="F10" s="5">
        <f>Tabelle1[[#This Row],[Kapazität A in Wh]]-Tabelle1[[#This Row],[Entladung]]</f>
        <v>9503.75</v>
      </c>
      <c r="G10" s="7">
        <f>100*Tabelle1[[#This Row],[Kapazität B in Wh]]/Tabelle1[[#This Row],[Kapazität A in Wh]]</f>
        <v>95.001874297138571</v>
      </c>
      <c r="H10" s="5">
        <f t="shared" si="2"/>
        <v>500</v>
      </c>
      <c r="I10" s="3">
        <f t="shared" si="3"/>
        <v>0.95</v>
      </c>
      <c r="J10" s="4">
        <f>Tabelle1[[#This Row],[Kapazität B in Wh]]+(Tabelle1[[#This Row],[Ladung]]*Tabelle1[[#This Row],[Wirkungsgrad]]/100)</f>
        <v>9508.5</v>
      </c>
      <c r="K10" s="8">
        <f>100*Tabelle1[[#This Row],[Kapazität C in Wh]]/Tabelle1[[#This Row],[Kapazität A in Wh]]</f>
        <v>95.049356491315763</v>
      </c>
    </row>
    <row r="11" spans="2:11">
      <c r="B11" s="1">
        <v>7</v>
      </c>
      <c r="C11" s="4">
        <f t="shared" si="0"/>
        <v>9508.5</v>
      </c>
      <c r="D11" s="8">
        <f>100*Tabelle1[[#This Row],[Kapazität A in Wh]]/C10</f>
        <v>95.049356491315763</v>
      </c>
      <c r="E11" s="5">
        <f t="shared" si="1"/>
        <v>500</v>
      </c>
      <c r="F11" s="5">
        <f>Tabelle1[[#This Row],[Kapazität A in Wh]]-Tabelle1[[#This Row],[Entladung]]</f>
        <v>9008.5</v>
      </c>
      <c r="G11" s="7">
        <f>100*Tabelle1[[#This Row],[Kapazität B in Wh]]/Tabelle1[[#This Row],[Kapazität A in Wh]]</f>
        <v>94.74154703686176</v>
      </c>
      <c r="H11" s="5">
        <f t="shared" si="2"/>
        <v>500</v>
      </c>
      <c r="I11" s="3">
        <f t="shared" si="3"/>
        <v>0.95</v>
      </c>
      <c r="J11" s="4">
        <f>Tabelle1[[#This Row],[Kapazität B in Wh]]+(Tabelle1[[#This Row],[Ladung]]*Tabelle1[[#This Row],[Wirkungsgrad]]/100)</f>
        <v>9013.25</v>
      </c>
      <c r="K11" s="8">
        <f>100*Tabelle1[[#This Row],[Kapazität C in Wh]]/Tabelle1[[#This Row],[Kapazität A in Wh]]</f>
        <v>94.791502340011562</v>
      </c>
    </row>
    <row r="12" spans="2:11">
      <c r="B12" s="1">
        <v>8</v>
      </c>
      <c r="C12" s="4">
        <f t="shared" si="0"/>
        <v>9013.25</v>
      </c>
      <c r="D12" s="8">
        <f>100*Tabelle1[[#This Row],[Kapazität A in Wh]]/C11</f>
        <v>94.791502340011562</v>
      </c>
      <c r="E12" s="5">
        <f t="shared" si="1"/>
        <v>500</v>
      </c>
      <c r="F12" s="5">
        <f>Tabelle1[[#This Row],[Kapazität A in Wh]]-Tabelle1[[#This Row],[Entladung]]</f>
        <v>8513.25</v>
      </c>
      <c r="G12" s="7">
        <f>100*Tabelle1[[#This Row],[Kapazität B in Wh]]/Tabelle1[[#This Row],[Kapazität A in Wh]]</f>
        <v>94.452611433167831</v>
      </c>
      <c r="H12" s="5">
        <f t="shared" si="2"/>
        <v>500</v>
      </c>
      <c r="I12" s="3">
        <f t="shared" si="3"/>
        <v>0.95</v>
      </c>
      <c r="J12" s="4">
        <f>Tabelle1[[#This Row],[Kapazität B in Wh]]+(Tabelle1[[#This Row],[Ladung]]*Tabelle1[[#This Row],[Wirkungsgrad]]/100)</f>
        <v>8518</v>
      </c>
      <c r="K12" s="8">
        <f>100*Tabelle1[[#This Row],[Kapazität C in Wh]]/Tabelle1[[#This Row],[Kapazität A in Wh]]</f>
        <v>94.505311624552746</v>
      </c>
    </row>
    <row r="13" spans="2:11">
      <c r="B13" s="1">
        <v>9</v>
      </c>
      <c r="C13" s="4">
        <f t="shared" si="0"/>
        <v>8518</v>
      </c>
      <c r="D13" s="8">
        <f>100*Tabelle1[[#This Row],[Kapazität A in Wh]]/C12</f>
        <v>94.505311624552746</v>
      </c>
      <c r="E13" s="5">
        <f t="shared" si="1"/>
        <v>500</v>
      </c>
      <c r="F13" s="5">
        <f>Tabelle1[[#This Row],[Kapazität A in Wh]]-Tabelle1[[#This Row],[Entladung]]</f>
        <v>8018</v>
      </c>
      <c r="G13" s="7">
        <f>100*Tabelle1[[#This Row],[Kapazität B in Wh]]/Tabelle1[[#This Row],[Kapazität A in Wh]]</f>
        <v>94.130077482977228</v>
      </c>
      <c r="H13" s="5">
        <f t="shared" si="2"/>
        <v>500</v>
      </c>
      <c r="I13" s="3">
        <f t="shared" si="3"/>
        <v>0.95</v>
      </c>
      <c r="J13" s="4">
        <f>Tabelle1[[#This Row],[Kapazität B in Wh]]+(Tabelle1[[#This Row],[Ladung]]*Tabelle1[[#This Row],[Wirkungsgrad]]/100)</f>
        <v>8022.75</v>
      </c>
      <c r="K13" s="8">
        <f>100*Tabelle1[[#This Row],[Kapazität C in Wh]]/Tabelle1[[#This Row],[Kapazität A in Wh]]</f>
        <v>94.18584174688894</v>
      </c>
    </row>
    <row r="14" spans="2:11">
      <c r="B14" s="1">
        <v>10</v>
      </c>
      <c r="C14" s="4">
        <f t="shared" si="0"/>
        <v>8022.75</v>
      </c>
      <c r="D14" s="8">
        <f>100*Tabelle1[[#This Row],[Kapazität A in Wh]]/C13</f>
        <v>94.18584174688894</v>
      </c>
      <c r="E14" s="5">
        <f t="shared" si="1"/>
        <v>500</v>
      </c>
      <c r="F14" s="5">
        <f>Tabelle1[[#This Row],[Kapazität A in Wh]]-Tabelle1[[#This Row],[Entladung]]</f>
        <v>7522.75</v>
      </c>
      <c r="G14" s="7">
        <f>100*Tabelle1[[#This Row],[Kapazität B in Wh]]/Tabelle1[[#This Row],[Kapazität A in Wh]]</f>
        <v>93.767723037611788</v>
      </c>
      <c r="H14" s="5">
        <f t="shared" si="2"/>
        <v>500</v>
      </c>
      <c r="I14" s="3">
        <f t="shared" si="3"/>
        <v>0.95</v>
      </c>
      <c r="J14" s="4">
        <f>Tabelle1[[#This Row],[Kapazität B in Wh]]+(Tabelle1[[#This Row],[Ladung]]*Tabelle1[[#This Row],[Wirkungsgrad]]/100)</f>
        <v>7527.5</v>
      </c>
      <c r="K14" s="8">
        <f>100*Tabelle1[[#This Row],[Kapazität C in Wh]]/Tabelle1[[#This Row],[Kapazität A in Wh]]</f>
        <v>93.826929668754474</v>
      </c>
    </row>
    <row r="15" spans="2:11">
      <c r="B15" s="1">
        <v>11</v>
      </c>
      <c r="C15" s="4">
        <f t="shared" ref="C15:C18" si="4">J14</f>
        <v>7527.5</v>
      </c>
      <c r="D15" s="8">
        <f>100*Tabelle1[[#This Row],[Kapazität A in Wh]]/C14</f>
        <v>93.826929668754474</v>
      </c>
      <c r="E15" s="5">
        <f t="shared" si="1"/>
        <v>500</v>
      </c>
      <c r="F15" s="5">
        <f>Tabelle1[[#This Row],[Kapazität A in Wh]]-Tabelle1[[#This Row],[Entladung]]</f>
        <v>7027.5</v>
      </c>
      <c r="G15" s="7">
        <f>100*Tabelle1[[#This Row],[Kapazität B in Wh]]/Tabelle1[[#This Row],[Kapazität A in Wh]]</f>
        <v>93.357688475589512</v>
      </c>
      <c r="H15" s="5">
        <f t="shared" si="2"/>
        <v>500</v>
      </c>
      <c r="I15" s="3">
        <f t="shared" si="3"/>
        <v>0.95</v>
      </c>
      <c r="J15" s="4">
        <f>Tabelle1[[#This Row],[Kapazität B in Wh]]+(Tabelle1[[#This Row],[Ladung]]*Tabelle1[[#This Row],[Wirkungsgrad]]/100)</f>
        <v>7032.25</v>
      </c>
      <c r="K15" s="8">
        <f>100*Tabelle1[[#This Row],[Kapazität C in Wh]]/Tabelle1[[#This Row],[Kapazität A in Wh]]</f>
        <v>93.42079043507141</v>
      </c>
    </row>
    <row r="16" spans="2:11">
      <c r="B16" s="1">
        <v>12</v>
      </c>
      <c r="C16" s="4">
        <f t="shared" si="4"/>
        <v>7032.25</v>
      </c>
      <c r="D16" s="8">
        <f>100*Tabelle1[[#This Row],[Kapazität A in Wh]]/C15</f>
        <v>93.42079043507141</v>
      </c>
      <c r="E16" s="5">
        <f t="shared" si="1"/>
        <v>500</v>
      </c>
      <c r="F16" s="5">
        <f>Tabelle1[[#This Row],[Kapazität A in Wh]]-Tabelle1[[#This Row],[Entladung]]</f>
        <v>6532.25</v>
      </c>
      <c r="G16" s="7">
        <f>100*Tabelle1[[#This Row],[Kapazität B in Wh]]/Tabelle1[[#This Row],[Kapazität A in Wh]]</f>
        <v>92.889900103096451</v>
      </c>
      <c r="H16" s="5">
        <f t="shared" si="2"/>
        <v>500</v>
      </c>
      <c r="I16" s="3">
        <f t="shared" si="3"/>
        <v>0.95</v>
      </c>
      <c r="J16" s="4">
        <f>Tabelle1[[#This Row],[Kapazität B in Wh]]+(Tabelle1[[#This Row],[Ladung]]*Tabelle1[[#This Row],[Wirkungsgrad]]/100)</f>
        <v>6537</v>
      </c>
      <c r="K16" s="8">
        <f>100*Tabelle1[[#This Row],[Kapazität C in Wh]]/Tabelle1[[#This Row],[Kapazität A in Wh]]</f>
        <v>92.957446052117035</v>
      </c>
    </row>
    <row r="17" spans="2:11">
      <c r="B17" s="1">
        <v>13</v>
      </c>
      <c r="C17" s="4">
        <f t="shared" si="4"/>
        <v>6537</v>
      </c>
      <c r="D17" s="8">
        <f>100*Tabelle1[[#This Row],[Kapazität A in Wh]]/C16</f>
        <v>92.957446052117035</v>
      </c>
      <c r="E17" s="5">
        <f t="shared" si="1"/>
        <v>500</v>
      </c>
      <c r="F17" s="5">
        <f>Tabelle1[[#This Row],[Kapazität A in Wh]]-Tabelle1[[#This Row],[Entladung]]</f>
        <v>6037</v>
      </c>
      <c r="G17" s="7">
        <f>100*Tabelle1[[#This Row],[Kapazität B in Wh]]/Tabelle1[[#This Row],[Kapazität A in Wh]]</f>
        <v>92.351231451736268</v>
      </c>
      <c r="H17" s="5">
        <f t="shared" si="2"/>
        <v>500</v>
      </c>
      <c r="I17" s="3">
        <f t="shared" si="3"/>
        <v>0.95</v>
      </c>
      <c r="J17" s="4">
        <f>Tabelle1[[#This Row],[Kapazität B in Wh]]+(Tabelle1[[#This Row],[Ladung]]*Tabelle1[[#This Row],[Wirkungsgrad]]/100)</f>
        <v>6041.75</v>
      </c>
      <c r="K17" s="8">
        <f>100*Tabelle1[[#This Row],[Kapazität C in Wh]]/Tabelle1[[#This Row],[Kapazität A in Wh]]</f>
        <v>92.423894752944776</v>
      </c>
    </row>
    <row r="18" spans="2:11">
      <c r="B18" s="1">
        <v>14</v>
      </c>
      <c r="C18" s="4">
        <f t="shared" si="4"/>
        <v>6041.75</v>
      </c>
      <c r="D18" s="8">
        <f>100*Tabelle1[[#This Row],[Kapazität A in Wh]]/C17</f>
        <v>92.423894752944776</v>
      </c>
      <c r="E18" s="5">
        <f t="shared" si="1"/>
        <v>500</v>
      </c>
      <c r="F18" s="5">
        <f>Tabelle1[[#This Row],[Kapazität A in Wh]]-Tabelle1[[#This Row],[Entladung]]</f>
        <v>5541.75</v>
      </c>
      <c r="G18" s="7">
        <f>100*Tabelle1[[#This Row],[Kapazität B in Wh]]/Tabelle1[[#This Row],[Kapazität A in Wh]]</f>
        <v>91.724252079281669</v>
      </c>
      <c r="H18" s="5">
        <f t="shared" si="2"/>
        <v>500</v>
      </c>
      <c r="I18" s="3">
        <f t="shared" si="3"/>
        <v>0.95</v>
      </c>
      <c r="J18" s="4">
        <f>Tabelle1[[#This Row],[Kapazität B in Wh]]+(Tabelle1[[#This Row],[Ladung]]*Tabelle1[[#This Row],[Wirkungsgrad]]/100)</f>
        <v>5546.5</v>
      </c>
      <c r="K18" s="8">
        <f>100*Tabelle1[[#This Row],[Kapazität C in Wh]]/Tabelle1[[#This Row],[Kapazität A in Wh]]</f>
        <v>91.802871684528483</v>
      </c>
    </row>
  </sheetData>
  <pageMargins left="0.7" right="0.7" top="0.78740157499999996" bottom="0.78740157499999996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Berechnung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Ulrich C. Thiess | ZOOMsoft GmbH</dc:creator>
  <cp:lastModifiedBy>Ulrich C. Thiess | ZOOMsoft GmbH</cp:lastModifiedBy>
  <dcterms:created xsi:type="dcterms:W3CDTF">2022-01-04T10:27:31Z</dcterms:created>
  <dcterms:modified xsi:type="dcterms:W3CDTF">2022-01-04T11:12:30Z</dcterms:modified>
</cp:coreProperties>
</file>